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supost" sheetId="1" state="visible" r:id="rId1"/>
    <sheet xmlns:r="http://schemas.openxmlformats.org/officeDocument/2006/relationships" name="Amidaments" sheetId="2" state="visible" r:id="rId2"/>
    <sheet xmlns:r="http://schemas.openxmlformats.org/officeDocument/2006/relationships" name="Catà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#,##0.00 &quot;€/m²&quot;"/>
  </numFmts>
  <fonts count="6">
    <font>
      <name val="Calibri"/>
      <family val="2"/>
      <color theme="1"/>
      <sz val="11"/>
      <scheme val="minor"/>
    </font>
    <font>
      <name val="Arial"/>
      <b val="1"/>
      <color rgb="001D2731"/>
      <sz val="14"/>
    </font>
    <font>
      <name val="Arial"/>
      <i val="1"/>
      <color rgb="005B6670"/>
      <sz val="9"/>
    </font>
    <font>
      <name val="Arial"/>
      <b val="1"/>
      <color rgb="00FFFFFF"/>
      <sz val="10"/>
    </font>
    <font>
      <name val="Arial"/>
      <b val="1"/>
      <color rgb="001D2731"/>
      <sz val="10"/>
    </font>
    <font>
      <name val="Arial"/>
      <color rgb="001D2731"/>
      <sz val="10"/>
    </font>
  </fonts>
  <fills count="7">
    <fill>
      <patternFill/>
    </fill>
    <fill>
      <patternFill patternType="gray125"/>
    </fill>
    <fill>
      <patternFill patternType="solid">
        <fgColor rgb="001D2731"/>
      </patternFill>
    </fill>
    <fill>
      <patternFill patternType="solid">
        <fgColor rgb="00EEF1F3"/>
      </patternFill>
    </fill>
    <fill>
      <patternFill patternType="solid">
        <fgColor rgb="00DCE6F0"/>
      </patternFill>
    </fill>
    <fill>
      <patternFill patternType="solid">
        <fgColor rgb="00FFF4C2"/>
      </patternFill>
    </fill>
    <fill>
      <patternFill patternType="solid">
        <fgColor rgb="00DCEBFA"/>
      </patternFill>
    </fill>
  </fills>
  <borders count="6">
    <border>
      <left/>
      <right/>
      <top/>
      <bottom/>
      <diagonal/>
    </border>
    <border>
      <left style="thin">
        <color rgb="009AA4AD"/>
      </left>
      <right style="thin">
        <color rgb="009AA4AD"/>
      </right>
      <top style="thin">
        <color rgb="009AA4AD"/>
      </top>
      <bottom style="thin">
        <color rgb="009AA4AD"/>
      </bottom>
    </border>
    <border>
      <left/>
      <right/>
      <top style="thin">
        <color rgb="009AA4AD"/>
      </top>
      <bottom/>
      <diagonal/>
    </border>
    <border>
      <left/>
      <right style="thin">
        <color rgb="009AA4AD"/>
      </right>
      <top style="thin">
        <color rgb="009AA4AD"/>
      </top>
      <bottom/>
      <diagonal/>
    </border>
    <border>
      <left/>
      <right style="thin">
        <color rgb="009AA4AD"/>
      </right>
      <top style="thin">
        <color rgb="009AA4AD"/>
      </top>
      <bottom style="thin">
        <color rgb="009AA4AD"/>
      </bottom>
      <diagonal/>
    </border>
    <border>
      <left/>
      <right/>
      <top style="thin">
        <color rgb="009AA4AD"/>
      </top>
      <bottom style="thin">
        <color rgb="009AA4AD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1" pivotButton="0" quotePrefix="0" xfId="0"/>
    <xf numFmtId="0" fontId="5" fillId="5" borderId="1" pivotButton="0" quotePrefix="0" xfId="0"/>
    <xf numFmtId="0" fontId="0" fillId="0" borderId="4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0" borderId="5" pivotButton="0" quotePrefix="0" xfId="0"/>
    <xf numFmtId="4" fontId="4" fillId="6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4" borderId="1" pivotButton="0" quotePrefix="0" xfId="0"/>
    <xf numFmtId="0" fontId="4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4" fontId="5" fillId="6" borderId="1" pivotButton="0" quotePrefix="0" xfId="0"/>
    <xf numFmtId="0" fontId="5" fillId="5" borderId="1" applyAlignment="1" pivotButton="0" quotePrefix="0" xfId="0">
      <alignment horizontal="center" vertical="center" wrapText="1"/>
    </xf>
    <xf numFmtId="164" fontId="5" fillId="5" borderId="1" pivotButton="0" quotePrefix="0" xfId="0"/>
    <xf numFmtId="164" fontId="4" fillId="6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164" fontId="5" fillId="3" borderId="1" pivotButton="0" quotePrefix="0" xfId="0"/>
    <xf numFmtId="0" fontId="5" fillId="3" borderId="1" pivotButton="0" quotePrefix="0" xfId="0"/>
    <xf numFmtId="9" fontId="4" fillId="3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center" vertical="center" wrapText="1"/>
    </xf>
    <xf numFmtId="165" fontId="4" fillId="6" borderId="1" pivotButton="0" quotePrefix="0" xfId="0"/>
    <xf numFmtId="4" fontId="4" fillId="3" borderId="1" pivotButton="0" quotePrefix="0" xfId="0"/>
    <xf numFmtId="0" fontId="4" fillId="0" borderId="0" pivotButton="0" quotePrefix="0" xfId="0"/>
    <xf numFmtId="4" fontId="5" fillId="5" borderId="1" pivotButton="0" quotePrefix="0" xfId="0"/>
    <xf numFmtId="4" fontId="5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6EF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6" customWidth="1" min="3" max="3"/>
    <col width="11" customWidth="1" min="4" max="4"/>
    <col width="10" customWidth="1" min="5" max="5"/>
    <col width="13" customWidth="1" min="6" max="6"/>
    <col width="14" customWidth="1" min="7" max="7"/>
    <col width="26" customWidth="1" min="8" max="8"/>
    <col width="3" customWidth="1" min="9" max="9"/>
    <col width="30" customWidth="1" min="10" max="10"/>
    <col width="18" customWidth="1" min="11" max="11"/>
  </cols>
  <sheetData>
    <row r="1">
      <c r="A1" s="1" t="inlineStr">
        <is>
          <t>E4 · El pressupost general de casa teva</t>
        </is>
      </c>
    </row>
    <row r="2">
      <c r="A2" s="2" t="inlineStr">
        <is>
          <t>Groc: dada que escrius. Blau: fórmula que escrius tu (comença amb =). Gris: ja ve fet, no ho toquis.</t>
        </is>
      </c>
    </row>
    <row r="3">
      <c r="A3" s="3" t="inlineStr">
        <is>
          <t>Nom</t>
        </is>
      </c>
      <c r="B3" s="4" t="n"/>
      <c r="C3" s="5" t="n"/>
      <c r="D3" s="3" t="inlineStr">
        <is>
          <t>Grup</t>
        </is>
      </c>
      <c r="E3" s="4" t="n"/>
      <c r="F3" s="5" t="n"/>
    </row>
    <row r="4">
      <c r="A4" s="3" t="inlineStr">
        <is>
          <t>Variant</t>
        </is>
      </c>
      <c r="B4" s="6" t="n"/>
      <c r="C4" s="3" t="inlineStr">
        <is>
          <t>Superfície útil (m²)</t>
        </is>
      </c>
      <c r="D4" s="7" t="n"/>
      <c r="E4" s="5" t="n"/>
      <c r="F4" s="8" t="n"/>
    </row>
    <row r="6" ht="30" customHeight="1">
      <c r="A6" s="9" t="inlineStr">
        <is>
          <t>Codi</t>
        </is>
      </c>
      <c r="B6" s="9" t="inlineStr">
        <is>
          <t>Partida</t>
        </is>
      </c>
      <c r="C6" s="9" t="inlineStr">
        <is>
          <t>Ut.</t>
        </is>
      </c>
      <c r="D6" s="9" t="inlineStr">
        <is>
          <t>Quantitat</t>
        </is>
      </c>
      <c r="E6" s="9" t="inlineStr">
        <is>
          <t>D'on surt</t>
        </is>
      </c>
      <c r="F6" s="9" t="inlineStr">
        <is>
          <t>Preu unitari (€)</t>
        </is>
      </c>
      <c r="G6" s="9" t="inlineStr">
        <is>
          <t>Import (€)</t>
        </is>
      </c>
      <c r="H6" s="9" t="inlineStr">
        <is>
          <t>Comprovació</t>
        </is>
      </c>
      <c r="J6" s="9" t="inlineStr">
        <is>
          <t>Comprovacions automàtiques</t>
        </is>
      </c>
      <c r="K6" s="5" t="n"/>
    </row>
    <row r="7">
      <c r="A7" s="10" t="inlineStr">
        <is>
          <t>1 · Treballs previs i desenrunament</t>
        </is>
      </c>
      <c r="B7" s="7" t="n"/>
      <c r="C7" s="7" t="n"/>
      <c r="D7" s="7" t="n"/>
      <c r="E7" s="7" t="n"/>
      <c r="F7" s="7" t="n"/>
      <c r="G7" s="7" t="n"/>
      <c r="H7" s="5" t="n"/>
      <c r="J7" s="11" t="inlineStr">
        <is>
          <t>Partides amb import</t>
        </is>
      </c>
      <c r="K7" s="12">
        <f>COUNT(G8:G33)-COUNTIF(G8:G33,0)</f>
        <v/>
      </c>
    </row>
    <row r="8">
      <c r="A8" s="6" t="n"/>
      <c r="B8" s="13">
        <f>IFERROR(VLOOKUP(A8,Catàleg!$A$5:$C$19,2,0),"")</f>
        <v/>
      </c>
      <c r="C8" s="14">
        <f>IFERROR(VLOOKUP(A8,Catàleg!$A$5:$C$19,3,0),"")</f>
        <v/>
      </c>
      <c r="D8" s="15" t="n"/>
      <c r="E8" s="16" t="n"/>
      <c r="F8" s="17" t="n"/>
      <c r="G8" s="18" t="n"/>
      <c r="H8" s="19">
        <f>IF(A8="","",IF(NOT(_xlfn.ISFORMULA(G8)),"⚠ Import sense fórmula",IF(ISERROR(MATCH($B$4,Catàleg!$D$4:$I$4,0)),"⚠ Tria la variant",IF(ABS(F8-INDEX(Catàleg!$D$5:$I$19,MATCH(A8,Catàleg!$A$5:$A$19,0),MATCH($B$4,Catàleg!$D$4:$I$4,0)))&gt;0.001,"⚠ Preu: no és el de la teva variant","✓ Correcte"))))</f>
        <v/>
      </c>
      <c r="J8" s="20" t="inlineStr">
        <is>
          <t>objectiu: mínim 12</t>
        </is>
      </c>
    </row>
    <row r="9">
      <c r="A9" s="6" t="n"/>
      <c r="B9" s="13">
        <f>IFERROR(VLOOKUP(A9,Catàleg!$A$5:$C$19,2,0),"")</f>
        <v/>
      </c>
      <c r="C9" s="14">
        <f>IFERROR(VLOOKUP(A9,Catàleg!$A$5:$C$19,3,0),"")</f>
        <v/>
      </c>
      <c r="D9" s="15" t="n"/>
      <c r="E9" s="16" t="n"/>
      <c r="F9" s="17" t="n"/>
      <c r="G9" s="18" t="n"/>
      <c r="H9" s="19">
        <f>IF(A9="","",IF(NOT(_xlfn.ISFORMULA(G9)),"⚠ Import sense fórmula",IF(ISERROR(MATCH($B$4,Catàleg!$D$4:$I$4,0)),"⚠ Tria la variant",IF(ABS(F9-INDEX(Catàleg!$D$5:$I$19,MATCH(A9,Catàleg!$A$5:$A$19,0),MATCH($B$4,Catàleg!$D$4:$I$4,0)))&gt;0.001,"⚠ Preu: no és el de la teva variant","✓ Correcte"))))</f>
        <v/>
      </c>
      <c r="J9" s="11" t="inlineStr">
        <is>
          <t>Partides correctes (✓)</t>
        </is>
      </c>
      <c r="K9" s="12">
        <f>COUNTIF(H8:H33,"✓*")</f>
        <v/>
      </c>
    </row>
    <row r="10">
      <c r="A10" s="10" t="inlineStr">
        <is>
          <t>2 · Obra civil i envans</t>
        </is>
      </c>
      <c r="B10" s="7" t="n"/>
      <c r="C10" s="7" t="n"/>
      <c r="D10" s="7" t="n"/>
      <c r="E10" s="7" t="n"/>
      <c r="F10" s="7" t="n"/>
      <c r="G10" s="7" t="n"/>
      <c r="H10" s="5" t="n"/>
      <c r="J10" s="20" t="inlineStr">
        <is>
          <t>objectiu: totes</t>
        </is>
      </c>
    </row>
    <row r="11">
      <c r="A11" s="6" t="n"/>
      <c r="B11" s="13">
        <f>IFERROR(VLOOKUP(A11,Catàleg!$A$5:$C$19,2,0),"")</f>
        <v/>
      </c>
      <c r="C11" s="14">
        <f>IFERROR(VLOOKUP(A11,Catàleg!$A$5:$C$19,3,0),"")</f>
        <v/>
      </c>
      <c r="D11" s="15" t="n"/>
      <c r="E11" s="16" t="n"/>
      <c r="F11" s="17" t="n"/>
      <c r="G11" s="18" t="n"/>
      <c r="H11" s="19">
        <f>IF(A11="","",IF(NOT(_xlfn.ISFORMULA(G11)),"⚠ Import sense fórmula",IF(ISERROR(MATCH($B$4,Catàleg!$D$4:$I$4,0)),"⚠ Tria la variant",IF(ABS(F11-INDEX(Catàleg!$D$5:$I$19,MATCH(A11,Catàleg!$A$5:$A$19,0),MATCH($B$4,Catàleg!$D$4:$I$4,0)))&gt;0.001,"⚠ Preu: no és el de la teva variant","✓ Correcte"))))</f>
        <v/>
      </c>
      <c r="J11" s="11" t="inlineStr">
        <is>
          <t>Capítols amb partides</t>
        </is>
      </c>
      <c r="K11" s="12">
        <f>(SUM(G8:G9)&gt;0)*1+(SUM(G11:G13)&gt;0)*1+(SUM(G15:G19)&gt;0)*1+(SUM(G21:G25)&gt;0)*1+(SUM(G27:G29)&gt;0)*1+(SUM(G31:G33)&gt;0)*1</f>
        <v/>
      </c>
    </row>
    <row r="12">
      <c r="A12" s="6" t="n"/>
      <c r="B12" s="13">
        <f>IFERROR(VLOOKUP(A12,Catàleg!$A$5:$C$19,2,0),"")</f>
        <v/>
      </c>
      <c r="C12" s="14">
        <f>IFERROR(VLOOKUP(A12,Catàleg!$A$5:$C$19,3,0),"")</f>
        <v/>
      </c>
      <c r="D12" s="15" t="n"/>
      <c r="E12" s="16" t="n"/>
      <c r="F12" s="17" t="n"/>
      <c r="G12" s="18" t="n"/>
      <c r="H12" s="19">
        <f>IF(A12="","",IF(NOT(_xlfn.ISFORMULA(G12)),"⚠ Import sense fórmula",IF(ISERROR(MATCH($B$4,Catàleg!$D$4:$I$4,0)),"⚠ Tria la variant",IF(ABS(F12-INDEX(Catàleg!$D$5:$I$19,MATCH(A12,Catàleg!$A$5:$A$19,0),MATCH($B$4,Catàleg!$D$4:$I$4,0)))&gt;0.001,"⚠ Preu: no és el de la teva variant","✓ Correcte"))))</f>
        <v/>
      </c>
      <c r="J12" s="20" t="inlineStr">
        <is>
          <t>objectiu: 6 (o 5 sense desenrunament)</t>
        </is>
      </c>
    </row>
    <row r="13">
      <c r="A13" s="6" t="n"/>
      <c r="B13" s="13">
        <f>IFERROR(VLOOKUP(A13,Catàleg!$A$5:$C$19,2,0),"")</f>
        <v/>
      </c>
      <c r="C13" s="14">
        <f>IFERROR(VLOOKUP(A13,Catàleg!$A$5:$C$19,3,0),"")</f>
        <v/>
      </c>
      <c r="D13" s="15" t="n"/>
      <c r="E13" s="16" t="n"/>
      <c r="F13" s="17" t="n"/>
      <c r="G13" s="18" t="n"/>
      <c r="H13" s="19">
        <f>IF(A13="","",IF(NOT(_xlfn.ISFORMULA(G13)),"⚠ Import sense fórmula",IF(ISERROR(MATCH($B$4,Catàleg!$D$4:$I$4,0)),"⚠ Tria la variant",IF(ABS(F13-INDEX(Catàleg!$D$5:$I$19,MATCH(A13,Catàleg!$A$5:$A$19,0),MATCH($B$4,Catàleg!$D$4:$I$4,0)))&gt;0.001,"⚠ Preu: no és el de la teva variant","✓ Correcte"))))</f>
        <v/>
      </c>
      <c r="J13" s="11" t="inlineStr">
        <is>
          <t>Síntesi amb fórmules (de 7)</t>
        </is>
      </c>
      <c r="K13" s="12">
        <f>COUNTIF(H36:H42,"✓*")</f>
        <v/>
      </c>
    </row>
    <row r="14">
      <c r="A14" s="10" t="inlineStr">
        <is>
          <t>3 · Revestiments i paviments</t>
        </is>
      </c>
      <c r="B14" s="7" t="n"/>
      <c r="C14" s="7" t="n"/>
      <c r="D14" s="7" t="n"/>
      <c r="E14" s="7" t="n"/>
      <c r="F14" s="7" t="n"/>
      <c r="G14" s="7" t="n"/>
      <c r="H14" s="5" t="n"/>
      <c r="J14" s="20" t="inlineStr">
        <is>
          <t>objectiu: 7</t>
        </is>
      </c>
    </row>
    <row r="15">
      <c r="A15" s="6" t="n"/>
      <c r="B15" s="13">
        <f>IFERROR(VLOOKUP(A15,Catàleg!$A$5:$C$19,2,0),"")</f>
        <v/>
      </c>
      <c r="C15" s="14">
        <f>IFERROR(VLOOKUP(A15,Catàleg!$A$5:$C$19,3,0),"")</f>
        <v/>
      </c>
      <c r="D15" s="15" t="n"/>
      <c r="E15" s="16" t="n"/>
      <c r="F15" s="17" t="n"/>
      <c r="G15" s="18" t="n"/>
      <c r="H15" s="19">
        <f>IF(A15="","",IF(NOT(_xlfn.ISFORMULA(G15)),"⚠ Import sense fórmula",IF(ISERROR(MATCH($B$4,Catàleg!$D$4:$I$4,0)),"⚠ Tria la variant",IF(ABS(F15-INDEX(Catàleg!$D$5:$I$19,MATCH(A15,Catàleg!$A$5:$A$19,0),MATCH($B$4,Catàleg!$D$4:$I$4,0)))&gt;0.001,"⚠ Preu: no és el de la teva variant","✓ Correcte"))))</f>
        <v/>
      </c>
      <c r="J15" s="11" t="inlineStr">
        <is>
          <t>IVA de la variant</t>
        </is>
      </c>
      <c r="K15" s="12">
        <f>IF(OR($B$4="",F40=""),"—",IF(ABS(F40-INDEX(Catàleg!$D$20:$I$20,MATCH($B$4,Catàleg!$D$4:$I$4,0)))&lt;0.0001,"✓ Correcte","⚠ Revisa-ho"))</f>
        <v/>
      </c>
    </row>
    <row r="16">
      <c r="A16" s="6" t="n"/>
      <c r="B16" s="13">
        <f>IFERROR(VLOOKUP(A16,Catàleg!$A$5:$C$19,2,0),"")</f>
        <v/>
      </c>
      <c r="C16" s="14">
        <f>IFERROR(VLOOKUP(A16,Catàleg!$A$5:$C$19,3,0),"")</f>
        <v/>
      </c>
      <c r="D16" s="15" t="n"/>
      <c r="E16" s="16" t="n"/>
      <c r="F16" s="17" t="n"/>
      <c r="G16" s="18" t="n"/>
      <c r="H16" s="19">
        <f>IF(A16="","",IF(NOT(_xlfn.ISFORMULA(G16)),"⚠ Import sense fórmula",IF(ISERROR(MATCH($B$4,Catàleg!$D$4:$I$4,0)),"⚠ Tria la variant",IF(ABS(F16-INDEX(Catàleg!$D$5:$I$19,MATCH(A16,Catàleg!$A$5:$A$19,0),MATCH($B$4,Catàleg!$D$4:$I$4,0)))&gt;0.001,"⚠ Preu: no és el de la teva variant","✓ Correcte"))))</f>
        <v/>
      </c>
      <c r="J16" s="20" t="inlineStr">
        <is>
          <t>objectiu: el de la teva variant</t>
        </is>
      </c>
    </row>
    <row r="17">
      <c r="A17" s="6" t="n"/>
      <c r="B17" s="13">
        <f>IFERROR(VLOOKUP(A17,Catàleg!$A$5:$C$19,2,0),"")</f>
        <v/>
      </c>
      <c r="C17" s="14">
        <f>IFERROR(VLOOKUP(A17,Catàleg!$A$5:$C$19,3,0),"")</f>
        <v/>
      </c>
      <c r="D17" s="15" t="n"/>
      <c r="E17" s="16" t="n"/>
      <c r="F17" s="17" t="n"/>
      <c r="G17" s="18" t="n"/>
      <c r="H17" s="19">
        <f>IF(A17="","",IF(NOT(_xlfn.ISFORMULA(G17)),"⚠ Import sense fórmula",IF(ISERROR(MATCH($B$4,Catàleg!$D$4:$I$4,0)),"⚠ Tria la variant",IF(ABS(F17-INDEX(Catàleg!$D$5:$I$19,MATCH(A17,Catàleg!$A$5:$A$19,0),MATCH($B$4,Catàleg!$D$4:$I$4,0)))&gt;0.001,"⚠ Preu: no és el de la teva variant","✓ Correcte"))))</f>
        <v/>
      </c>
      <c r="J17" s="11" t="inlineStr">
        <is>
          <t>Ràtio €/m² (orientativa)</t>
        </is>
      </c>
      <c r="K17" s="12">
        <f>IF(ISNUMBER(G42),IF(AND(G42&gt;=450,G42&lt;=700),"✓ Dins de 450-700","⚠ Revisa els amidaments"),"—")</f>
        <v/>
      </c>
    </row>
    <row r="18">
      <c r="A18" s="6" t="n"/>
      <c r="B18" s="13">
        <f>IFERROR(VLOOKUP(A18,Catàleg!$A$5:$C$19,2,0),"")</f>
        <v/>
      </c>
      <c r="C18" s="14">
        <f>IFERROR(VLOOKUP(A18,Catàleg!$A$5:$C$19,3,0),"")</f>
        <v/>
      </c>
      <c r="D18" s="15" t="n"/>
      <c r="E18" s="16" t="n"/>
      <c r="F18" s="17" t="n"/>
      <c r="G18" s="18" t="n"/>
      <c r="H18" s="19">
        <f>IF(A18="","",IF(NOT(_xlfn.ISFORMULA(G18)),"⚠ Import sense fórmula",IF(ISERROR(MATCH($B$4,Catàleg!$D$4:$I$4,0)),"⚠ Tria la variant",IF(ABS(F18-INDEX(Catàleg!$D$5:$I$19,MATCH(A18,Catàleg!$A$5:$A$19,0),MATCH($B$4,Catàleg!$D$4:$I$4,0)))&gt;0.001,"⚠ Preu: no és el de la teva variant","✓ Correcte"))))</f>
        <v/>
      </c>
      <c r="J18" s="20" t="inlineStr">
        <is>
          <t>objectiu: aprox. 450-700 €/m²</t>
        </is>
      </c>
    </row>
    <row r="19">
      <c r="A19" s="6" t="n"/>
      <c r="B19" s="13">
        <f>IFERROR(VLOOKUP(A19,Catàleg!$A$5:$C$19,2,0),"")</f>
        <v/>
      </c>
      <c r="C19" s="14">
        <f>IFERROR(VLOOKUP(A19,Catàleg!$A$5:$C$19,3,0),"")</f>
        <v/>
      </c>
      <c r="D19" s="15" t="n"/>
      <c r="E19" s="16" t="n"/>
      <c r="F19" s="17" t="n"/>
      <c r="G19" s="18" t="n"/>
      <c r="H19" s="19">
        <f>IF(A19="","",IF(NOT(_xlfn.ISFORMULA(G19)),"⚠ Import sense fórmula",IF(ISERROR(MATCH($B$4,Catàleg!$D$4:$I$4,0)),"⚠ Tria la variant",IF(ABS(F19-INDEX(Catàleg!$D$5:$I$19,MATCH(A19,Catàleg!$A$5:$A$19,0),MATCH($B$4,Catàleg!$D$4:$I$4,0)))&gt;0.001,"⚠ Preu: no és el de la teva variant","✓ Correcte"))))</f>
        <v/>
      </c>
    </row>
    <row r="20">
      <c r="A20" s="10" t="inlineStr">
        <is>
          <t>4 · Instal·lació elèctrica</t>
        </is>
      </c>
      <c r="B20" s="7" t="n"/>
      <c r="C20" s="7" t="n"/>
      <c r="D20" s="7" t="n"/>
      <c r="E20" s="7" t="n"/>
      <c r="F20" s="7" t="n"/>
      <c r="G20" s="7" t="n"/>
      <c r="H20" s="5" t="n"/>
      <c r="J20" s="9" t="inlineStr">
        <is>
          <t>Imports per capítol</t>
        </is>
      </c>
      <c r="K20" s="5" t="n"/>
    </row>
    <row r="21">
      <c r="A21" s="6" t="n"/>
      <c r="B21" s="13">
        <f>IFERROR(VLOOKUP(A21,Catàleg!$A$5:$C$19,2,0),"")</f>
        <v/>
      </c>
      <c r="C21" s="14">
        <f>IFERROR(VLOOKUP(A21,Catàleg!$A$5:$C$19,3,0),"")</f>
        <v/>
      </c>
      <c r="D21" s="15" t="n"/>
      <c r="E21" s="16" t="n"/>
      <c r="F21" s="17" t="n"/>
      <c r="G21" s="18" t="n"/>
      <c r="H21" s="19">
        <f>IF(A21="","",IF(NOT(_xlfn.ISFORMULA(G21)),"⚠ Import sense fórmula",IF(ISERROR(MATCH($B$4,Catàleg!$D$4:$I$4,0)),"⚠ Tria la variant",IF(ABS(F21-INDEX(Catàleg!$D$5:$I$19,MATCH(A21,Catàleg!$A$5:$A$19,0),MATCH($B$4,Catàleg!$D$4:$I$4,0)))&gt;0.001,"⚠ Preu: no és el de la teva variant","✓ Correcte"))))</f>
        <v/>
      </c>
      <c r="J21" s="13" t="inlineStr">
        <is>
          <t>1 · Treballs previs i desenrunament</t>
        </is>
      </c>
      <c r="K21" s="21">
        <f>SUM(G8:G9)</f>
        <v/>
      </c>
    </row>
    <row r="22">
      <c r="A22" s="6" t="n"/>
      <c r="B22" s="13">
        <f>IFERROR(VLOOKUP(A22,Catàleg!$A$5:$C$19,2,0),"")</f>
        <v/>
      </c>
      <c r="C22" s="14">
        <f>IFERROR(VLOOKUP(A22,Catàleg!$A$5:$C$19,3,0),"")</f>
        <v/>
      </c>
      <c r="D22" s="15" t="n"/>
      <c r="E22" s="16" t="n"/>
      <c r="F22" s="17" t="n"/>
      <c r="G22" s="18" t="n"/>
      <c r="H22" s="19">
        <f>IF(A22="","",IF(NOT(_xlfn.ISFORMULA(G22)),"⚠ Import sense fórmula",IF(ISERROR(MATCH($B$4,Catàleg!$D$4:$I$4,0)),"⚠ Tria la variant",IF(ABS(F22-INDEX(Catàleg!$D$5:$I$19,MATCH(A22,Catàleg!$A$5:$A$19,0),MATCH($B$4,Catàleg!$D$4:$I$4,0)))&gt;0.001,"⚠ Preu: no és el de la teva variant","✓ Correcte"))))</f>
        <v/>
      </c>
      <c r="J22" s="13" t="inlineStr">
        <is>
          <t>2 · Obra civil i envans</t>
        </is>
      </c>
      <c r="K22" s="21">
        <f>SUM(G11:G13)</f>
        <v/>
      </c>
    </row>
    <row r="23">
      <c r="A23" s="6" t="n"/>
      <c r="B23" s="13">
        <f>IFERROR(VLOOKUP(A23,Catàleg!$A$5:$C$19,2,0),"")</f>
        <v/>
      </c>
      <c r="C23" s="14">
        <f>IFERROR(VLOOKUP(A23,Catàleg!$A$5:$C$19,3,0),"")</f>
        <v/>
      </c>
      <c r="D23" s="15" t="n"/>
      <c r="E23" s="16" t="n"/>
      <c r="F23" s="17" t="n"/>
      <c r="G23" s="18" t="n"/>
      <c r="H23" s="19">
        <f>IF(A23="","",IF(NOT(_xlfn.ISFORMULA(G23)),"⚠ Import sense fórmula",IF(ISERROR(MATCH($B$4,Catàleg!$D$4:$I$4,0)),"⚠ Tria la variant",IF(ABS(F23-INDEX(Catàleg!$D$5:$I$19,MATCH(A23,Catàleg!$A$5:$A$19,0),MATCH($B$4,Catàleg!$D$4:$I$4,0)))&gt;0.001,"⚠ Preu: no és el de la teva variant","✓ Correcte"))))</f>
        <v/>
      </c>
      <c r="J23" s="13" t="inlineStr">
        <is>
          <t>3 · Revestiments i paviments</t>
        </is>
      </c>
      <c r="K23" s="21">
        <f>SUM(G15:G19)</f>
        <v/>
      </c>
    </row>
    <row r="24">
      <c r="A24" s="6" t="n"/>
      <c r="B24" s="13">
        <f>IFERROR(VLOOKUP(A24,Catàleg!$A$5:$C$19,2,0),"")</f>
        <v/>
      </c>
      <c r="C24" s="14">
        <f>IFERROR(VLOOKUP(A24,Catàleg!$A$5:$C$19,3,0),"")</f>
        <v/>
      </c>
      <c r="D24" s="15" t="n"/>
      <c r="E24" s="16" t="n"/>
      <c r="F24" s="17" t="n"/>
      <c r="G24" s="18" t="n"/>
      <c r="H24" s="19">
        <f>IF(A24="","",IF(NOT(_xlfn.ISFORMULA(G24)),"⚠ Import sense fórmula",IF(ISERROR(MATCH($B$4,Catàleg!$D$4:$I$4,0)),"⚠ Tria la variant",IF(ABS(F24-INDEX(Catàleg!$D$5:$I$19,MATCH(A24,Catàleg!$A$5:$A$19,0),MATCH($B$4,Catàleg!$D$4:$I$4,0)))&gt;0.001,"⚠ Preu: no és el de la teva variant","✓ Correcte"))))</f>
        <v/>
      </c>
      <c r="J24" s="13" t="inlineStr">
        <is>
          <t>4 · Instal·lació elèctrica</t>
        </is>
      </c>
      <c r="K24" s="21">
        <f>SUM(G21:G25)</f>
        <v/>
      </c>
    </row>
    <row r="25">
      <c r="A25" s="6" t="n"/>
      <c r="B25" s="13">
        <f>IFERROR(VLOOKUP(A25,Catàleg!$A$5:$C$19,2,0),"")</f>
        <v/>
      </c>
      <c r="C25" s="14">
        <f>IFERROR(VLOOKUP(A25,Catàleg!$A$5:$C$19,3,0),"")</f>
        <v/>
      </c>
      <c r="D25" s="15" t="n"/>
      <c r="E25" s="16" t="n"/>
      <c r="F25" s="17" t="n"/>
      <c r="G25" s="18" t="n"/>
      <c r="H25" s="19">
        <f>IF(A25="","",IF(NOT(_xlfn.ISFORMULA(G25)),"⚠ Import sense fórmula",IF(ISERROR(MATCH($B$4,Catàleg!$D$4:$I$4,0)),"⚠ Tria la variant",IF(ABS(F25-INDEX(Catàleg!$D$5:$I$19,MATCH(A25,Catàleg!$A$5:$A$19,0),MATCH($B$4,Catàleg!$D$4:$I$4,0)))&gt;0.001,"⚠ Preu: no és el de la teva variant","✓ Correcte"))))</f>
        <v/>
      </c>
      <c r="J25" s="13" t="inlineStr">
        <is>
          <t>5 · Lampisteria</t>
        </is>
      </c>
      <c r="K25" s="21">
        <f>SUM(G27:G29)</f>
        <v/>
      </c>
    </row>
    <row r="26">
      <c r="A26" s="10" t="inlineStr">
        <is>
          <t>5 · Lampisteria</t>
        </is>
      </c>
      <c r="B26" s="7" t="n"/>
      <c r="C26" s="7" t="n"/>
      <c r="D26" s="7" t="n"/>
      <c r="E26" s="7" t="n"/>
      <c r="F26" s="7" t="n"/>
      <c r="G26" s="7" t="n"/>
      <c r="H26" s="5" t="n"/>
      <c r="J26" s="13" t="inlineStr">
        <is>
          <t>6 · Equipament de bany i cuina</t>
        </is>
      </c>
      <c r="K26" s="21">
        <f>SUM(G31:G33)</f>
        <v/>
      </c>
    </row>
    <row r="27">
      <c r="A27" s="6" t="n"/>
      <c r="B27" s="13">
        <f>IFERROR(VLOOKUP(A27,Catàleg!$A$5:$C$19,2,0),"")</f>
        <v/>
      </c>
      <c r="C27" s="14">
        <f>IFERROR(VLOOKUP(A27,Catàleg!$A$5:$C$19,3,0),"")</f>
        <v/>
      </c>
      <c r="D27" s="15" t="n"/>
      <c r="E27" s="16" t="n"/>
      <c r="F27" s="17" t="n"/>
      <c r="G27" s="18" t="n"/>
      <c r="H27" s="19">
        <f>IF(A27="","",IF(NOT(_xlfn.ISFORMULA(G27)),"⚠ Import sense fórmula",IF(ISERROR(MATCH($B$4,Catàleg!$D$4:$I$4,0)),"⚠ Tria la variant",IF(ABS(F27-INDEX(Catàleg!$D$5:$I$19,MATCH(A27,Catàleg!$A$5:$A$19,0),MATCH($B$4,Catàleg!$D$4:$I$4,0)))&gt;0.001,"⚠ Preu: no és el de la teva variant","✓ Correcte"))))</f>
        <v/>
      </c>
    </row>
    <row r="28">
      <c r="A28" s="6" t="n"/>
      <c r="B28" s="13">
        <f>IFERROR(VLOOKUP(A28,Catàleg!$A$5:$C$19,2,0),"")</f>
        <v/>
      </c>
      <c r="C28" s="14">
        <f>IFERROR(VLOOKUP(A28,Catàleg!$A$5:$C$19,3,0),"")</f>
        <v/>
      </c>
      <c r="D28" s="15" t="n"/>
      <c r="E28" s="16" t="n"/>
      <c r="F28" s="17" t="n"/>
      <c r="G28" s="18" t="n"/>
      <c r="H28" s="19">
        <f>IF(A28="","",IF(NOT(_xlfn.ISFORMULA(G28)),"⚠ Import sense fórmula",IF(ISERROR(MATCH($B$4,Catàleg!$D$4:$I$4,0)),"⚠ Tria la variant",IF(ABS(F28-INDEX(Catàleg!$D$5:$I$19,MATCH(A28,Catàleg!$A$5:$A$19,0),MATCH($B$4,Catàleg!$D$4:$I$4,0)))&gt;0.001,"⚠ Preu: no és el de la teva variant","✓ Correcte"))))</f>
        <v/>
      </c>
    </row>
    <row r="29">
      <c r="A29" s="6" t="n"/>
      <c r="B29" s="13">
        <f>IFERROR(VLOOKUP(A29,Catàleg!$A$5:$C$19,2,0),"")</f>
        <v/>
      </c>
      <c r="C29" s="14">
        <f>IFERROR(VLOOKUP(A29,Catàleg!$A$5:$C$19,3,0),"")</f>
        <v/>
      </c>
      <c r="D29" s="15" t="n"/>
      <c r="E29" s="16" t="n"/>
      <c r="F29" s="17" t="n"/>
      <c r="G29" s="18" t="n"/>
      <c r="H29" s="19">
        <f>IF(A29="","",IF(NOT(_xlfn.ISFORMULA(G29)),"⚠ Import sense fórmula",IF(ISERROR(MATCH($B$4,Catàleg!$D$4:$I$4,0)),"⚠ Tria la variant",IF(ABS(F29-INDEX(Catàleg!$D$5:$I$19,MATCH(A29,Catàleg!$A$5:$A$19,0),MATCH($B$4,Catàleg!$D$4:$I$4,0)))&gt;0.001,"⚠ Preu: no és el de la teva variant","✓ Correcte"))))</f>
        <v/>
      </c>
    </row>
    <row r="30">
      <c r="A30" s="10" t="inlineStr">
        <is>
          <t>6 · Equipament de bany i cuina</t>
        </is>
      </c>
      <c r="B30" s="7" t="n"/>
      <c r="C30" s="7" t="n"/>
      <c r="D30" s="7" t="n"/>
      <c r="E30" s="7" t="n"/>
      <c r="F30" s="7" t="n"/>
      <c r="G30" s="7" t="n"/>
      <c r="H30" s="5" t="n"/>
    </row>
    <row r="31">
      <c r="A31" s="6" t="n"/>
      <c r="B31" s="13">
        <f>IFERROR(VLOOKUP(A31,Catàleg!$A$5:$C$19,2,0),"")</f>
        <v/>
      </c>
      <c r="C31" s="14">
        <f>IFERROR(VLOOKUP(A31,Catàleg!$A$5:$C$19,3,0),"")</f>
        <v/>
      </c>
      <c r="D31" s="15" t="n"/>
      <c r="E31" s="16" t="n"/>
      <c r="F31" s="17" t="n"/>
      <c r="G31" s="18" t="n"/>
      <c r="H31" s="19">
        <f>IF(A31="","",IF(NOT(_xlfn.ISFORMULA(G31)),"⚠ Import sense fórmula",IF(ISERROR(MATCH($B$4,Catàleg!$D$4:$I$4,0)),"⚠ Tria la variant",IF(ABS(F31-INDEX(Catàleg!$D$5:$I$19,MATCH(A31,Catàleg!$A$5:$A$19,0),MATCH($B$4,Catàleg!$D$4:$I$4,0)))&gt;0.001,"⚠ Preu: no és el de la teva variant","✓ Correcte"))))</f>
        <v/>
      </c>
    </row>
    <row r="32">
      <c r="A32" s="6" t="n"/>
      <c r="B32" s="13">
        <f>IFERROR(VLOOKUP(A32,Catàleg!$A$5:$C$19,2,0),"")</f>
        <v/>
      </c>
      <c r="C32" s="14">
        <f>IFERROR(VLOOKUP(A32,Catàleg!$A$5:$C$19,3,0),"")</f>
        <v/>
      </c>
      <c r="D32" s="15" t="n"/>
      <c r="E32" s="16" t="n"/>
      <c r="F32" s="17" t="n"/>
      <c r="G32" s="18" t="n"/>
      <c r="H32" s="19">
        <f>IF(A32="","",IF(NOT(_xlfn.ISFORMULA(G32)),"⚠ Import sense fórmula",IF(ISERROR(MATCH($B$4,Catàleg!$D$4:$I$4,0)),"⚠ Tria la variant",IF(ABS(F32-INDEX(Catàleg!$D$5:$I$19,MATCH(A32,Catàleg!$A$5:$A$19,0),MATCH($B$4,Catàleg!$D$4:$I$4,0)))&gt;0.001,"⚠ Preu: no és el de la teva variant","✓ Correcte"))))</f>
        <v/>
      </c>
    </row>
    <row r="33">
      <c r="A33" s="6" t="n"/>
      <c r="B33" s="13">
        <f>IFERROR(VLOOKUP(A33,Catàleg!$A$5:$C$19,2,0),"")</f>
        <v/>
      </c>
      <c r="C33" s="14">
        <f>IFERROR(VLOOKUP(A33,Catàleg!$A$5:$C$19,3,0),"")</f>
        <v/>
      </c>
      <c r="D33" s="15" t="n"/>
      <c r="E33" s="16" t="n"/>
      <c r="F33" s="17" t="n"/>
      <c r="G33" s="18" t="n"/>
      <c r="H33" s="19">
        <f>IF(A33="","",IF(NOT(_xlfn.ISFORMULA(G33)),"⚠ Import sense fórmula",IF(ISERROR(MATCH($B$4,Catàleg!$D$4:$I$4,0)),"⚠ Tria la variant",IF(ABS(F33-INDEX(Catàleg!$D$5:$I$19,MATCH(A33,Catàleg!$A$5:$A$19,0),MATCH($B$4,Catàleg!$D$4:$I$4,0)))&gt;0.001,"⚠ Preu: no és el de la teva variant","✓ Correcte"))))</f>
        <v/>
      </c>
    </row>
    <row r="35">
      <c r="A35" s="9" t="inlineStr">
        <is>
          <t>Síntesi econòmica</t>
        </is>
      </c>
      <c r="B35" s="5" t="n"/>
      <c r="C35" s="9" t="inlineStr">
        <is>
          <t>Com es calcula</t>
        </is>
      </c>
      <c r="D35" s="7" t="n"/>
      <c r="E35" s="5" t="n"/>
      <c r="F35" s="9" t="inlineStr">
        <is>
          <t>%</t>
        </is>
      </c>
      <c r="G35" s="9" t="inlineStr">
        <is>
          <t>Import (€)</t>
        </is>
      </c>
      <c r="H35" s="9" t="inlineStr">
        <is>
          <t>Comprovació</t>
        </is>
      </c>
    </row>
    <row r="36">
      <c r="A36" s="3" t="inlineStr">
        <is>
          <t>PEM · pressupost d'execució material</t>
        </is>
      </c>
      <c r="B36" s="5" t="n"/>
      <c r="C36" s="19" t="inlineStr">
        <is>
          <t>suma de tots els imports</t>
        </is>
      </c>
      <c r="D36" s="7" t="n"/>
      <c r="E36" s="5" t="n"/>
      <c r="F36" s="22" t="n"/>
      <c r="G36" s="18" t="n"/>
      <c r="H36" s="19">
        <f>IF(_xlfn.ISFORMULA(G36),"✓ Fórmula","⚠ Falta la fórmula")</f>
        <v/>
      </c>
    </row>
    <row r="37">
      <c r="A37" s="22" t="inlineStr">
        <is>
          <t>Despeses generals (DG)</t>
        </is>
      </c>
      <c r="B37" s="5" t="n"/>
      <c r="C37" s="19" t="inlineStr">
        <is>
          <t>PEM × 13 %</t>
        </is>
      </c>
      <c r="D37" s="7" t="n"/>
      <c r="E37" s="5" t="n"/>
      <c r="F37" s="23" t="n">
        <v>0.13</v>
      </c>
      <c r="G37" s="18" t="n"/>
      <c r="H37" s="19">
        <f>IF(_xlfn.ISFORMULA(G37),"✓ Fórmula","⚠ Falta la fórmula")</f>
        <v/>
      </c>
    </row>
    <row r="38">
      <c r="A38" s="22" t="inlineStr">
        <is>
          <t>Benefici industrial (BI)</t>
        </is>
      </c>
      <c r="B38" s="5" t="n"/>
      <c r="C38" s="19" t="inlineStr">
        <is>
          <t>PEM × 6 %</t>
        </is>
      </c>
      <c r="D38" s="7" t="n"/>
      <c r="E38" s="5" t="n"/>
      <c r="F38" s="23" t="n">
        <v>0.06</v>
      </c>
      <c r="G38" s="18" t="n"/>
      <c r="H38" s="19">
        <f>IF(_xlfn.ISFORMULA(G38),"✓ Fórmula","⚠ Falta la fórmula")</f>
        <v/>
      </c>
    </row>
    <row r="39">
      <c r="A39" s="3" t="inlineStr">
        <is>
          <t>PEC · pressupost d'execució per contracta</t>
        </is>
      </c>
      <c r="B39" s="5" t="n"/>
      <c r="C39" s="19" t="inlineStr">
        <is>
          <t>PEM + DG + BI</t>
        </is>
      </c>
      <c r="D39" s="7" t="n"/>
      <c r="E39" s="5" t="n"/>
      <c r="F39" s="22" t="n"/>
      <c r="G39" s="18" t="n"/>
      <c r="H39" s="19">
        <f>IF(_xlfn.ISFORMULA(G39),"✓ Fórmula","⚠ Falta la fórmula")</f>
        <v/>
      </c>
    </row>
    <row r="40">
      <c r="A40" s="22" t="inlineStr">
        <is>
          <t>IVA de la variant</t>
        </is>
      </c>
      <c r="B40" s="5" t="n"/>
      <c r="C40" s="19" t="inlineStr">
        <is>
          <t>PEC × tipus d'IVA</t>
        </is>
      </c>
      <c r="D40" s="7" t="n"/>
      <c r="E40" s="5" t="n"/>
      <c r="F40" s="24" t="n"/>
      <c r="G40" s="18" t="n"/>
      <c r="H40" s="19">
        <f>IF(_xlfn.ISFORMULA(G40),"✓ Fórmula","⚠ Falta la fórmula")</f>
        <v/>
      </c>
    </row>
    <row r="41">
      <c r="A41" s="3" t="inlineStr">
        <is>
          <t>TOTAL DEL PRESSUPOST</t>
        </is>
      </c>
      <c r="B41" s="5" t="n"/>
      <c r="C41" s="19" t="inlineStr">
        <is>
          <t>PEC + IVA</t>
        </is>
      </c>
      <c r="D41" s="7" t="n"/>
      <c r="E41" s="5" t="n"/>
      <c r="F41" s="22" t="n"/>
      <c r="G41" s="18" t="n"/>
      <c r="H41" s="19">
        <f>IF(_xlfn.ISFORMULA(G41),"✓ Fórmula","⚠ Falta la fórmula")</f>
        <v/>
      </c>
    </row>
    <row r="42">
      <c r="A42" s="22" t="inlineStr">
        <is>
          <t>Ràtio (€/m² útil)</t>
        </is>
      </c>
      <c r="B42" s="5" t="n"/>
      <c r="C42" s="19" t="inlineStr">
        <is>
          <t>TOTAL ÷ superfície útil</t>
        </is>
      </c>
      <c r="D42" s="7" t="n"/>
      <c r="E42" s="5" t="n"/>
      <c r="F42" s="22" t="n"/>
      <c r="G42" s="25" t="n"/>
      <c r="H42" s="19">
        <f>IF(_xlfn.ISFORMULA(G42),"✓ Fórmula","⚠ Falta la fórmula")</f>
        <v/>
      </c>
    </row>
  </sheetData>
  <mergeCells count="27">
    <mergeCell ref="A30:H30"/>
    <mergeCell ref="C41:E41"/>
    <mergeCell ref="B3:C3"/>
    <mergeCell ref="C40:E40"/>
    <mergeCell ref="A36:B36"/>
    <mergeCell ref="C36:E36"/>
    <mergeCell ref="A7:H7"/>
    <mergeCell ref="J6:K6"/>
    <mergeCell ref="A41:B41"/>
    <mergeCell ref="C39:E39"/>
    <mergeCell ref="A37:B37"/>
    <mergeCell ref="C38:E38"/>
    <mergeCell ref="A26:H26"/>
    <mergeCell ref="J20:K20"/>
    <mergeCell ref="C37:E37"/>
    <mergeCell ref="A42:B42"/>
    <mergeCell ref="A14:H14"/>
    <mergeCell ref="A35:B35"/>
    <mergeCell ref="C42:E42"/>
    <mergeCell ref="A38:B38"/>
    <mergeCell ref="A20:H20"/>
    <mergeCell ref="A10:H10"/>
    <mergeCell ref="C4:E4"/>
    <mergeCell ref="E3:F3"/>
    <mergeCell ref="C35:E35"/>
    <mergeCell ref="A39:B39"/>
    <mergeCell ref="A40:B40"/>
  </mergeCells>
  <conditionalFormatting sqref="H8:H42">
    <cfRule type="expression" priority="1" dxfId="0">
      <formula>LEFT(H8,1)="⚠"</formula>
    </cfRule>
    <cfRule type="expression" priority="2" dxfId="1">
      <formula>LEFT(H8,1)="✓"</formula>
    </cfRule>
  </conditionalFormatting>
  <conditionalFormatting sqref="K7:K18">
    <cfRule type="expression" priority="3" dxfId="0">
      <formula>LEFT(K7,1)="⚠"</formula>
    </cfRule>
    <cfRule type="expression" priority="4" dxfId="1">
      <formula>LEFT(K7,1)="✓"</formula>
    </cfRule>
  </conditionalFormatting>
  <dataValidations count="3">
    <dataValidation sqref="B4" showDropDown="0" showInputMessage="0" showErrorMessage="0" allowBlank="1" type="list">
      <formula1>"V1,V2,V3,V4,V5,V6"</formula1>
    </dataValidation>
    <dataValidation sqref="A8 A9 A11 A12 A13 A15 A16 A17 A18 A19 A21 A22 A23 A24 A25 A27 A28 A29 A31 A32 A33" showDropDown="0" showInputMessage="0" showErrorMessage="0" allowBlank="1" type="list">
      <formula1>=Catàleg!$A$5:$A$19</formula1>
    </dataValidation>
    <dataValidation sqref="E8 E9 E11 E12 E13 E15 E16 E17 E18 E19 E21 E22 E23 E24 E25 E27 E28 E29 E31 E32 E33" showDropDown="0" showInputMessage="0" showErrorMessage="0" allowBlank="1" type="list">
      <formula1>"E1,E2,E3,maqueta,plànol"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4" customWidth="1" min="5" max="5"/>
    <col width="16" customWidth="1" min="6" max="6"/>
    <col width="12" customWidth="1" min="7" max="7"/>
    <col width="14" customWidth="1" min="8" max="8"/>
    <col width="16" customWidth="1" min="9" max="9"/>
    <col width="12" customWidth="1" min="10" max="10"/>
  </cols>
  <sheetData>
    <row r="1">
      <c r="A1" s="1" t="inlineStr">
        <is>
          <t>E4 · Amidaments de la teva casa</t>
        </is>
      </c>
    </row>
    <row r="2">
      <c r="A2" s="2" t="inlineStr">
        <is>
          <t>Groc: hi escrius una dada. Blau: hi escrius una fórmula (comença amb =). Gris: ja ve fet.</t>
        </is>
      </c>
    </row>
    <row r="3">
      <c r="A3" s="3" t="inlineStr">
        <is>
          <t>Alçada de les parets (m)</t>
        </is>
      </c>
      <c r="B3" s="5" t="n"/>
      <c r="C3" s="26" t="n">
        <v>2.5</v>
      </c>
      <c r="D3" s="3" t="inlineStr">
        <is>
          <t>Gruix de l'envà (m)</t>
        </is>
      </c>
      <c r="E3" s="5" t="n"/>
      <c r="F3" s="26" t="n">
        <v>0.1</v>
      </c>
    </row>
    <row r="5">
      <c r="A5" s="27" t="inlineStr">
        <is>
          <t>1 · Estances (mides del full d'amidaments de l'E1, en metres reals)</t>
        </is>
      </c>
    </row>
    <row r="6" ht="42" customHeight="1">
      <c r="A6" s="9" t="inlineStr">
        <is>
          <t>Estança</t>
        </is>
      </c>
      <c r="B6" s="9" t="inlineStr">
        <is>
          <t>Paviment</t>
        </is>
      </c>
      <c r="C6" s="9" t="inlineStr">
        <is>
          <t>Llarg (m)</t>
        </is>
      </c>
      <c r="D6" s="9" t="inlineStr">
        <is>
          <t>Ample (m)</t>
        </is>
      </c>
      <c r="E6" s="9" t="inlineStr">
        <is>
          <t>Superfície (m²)
= llarg × ample</t>
        </is>
      </c>
      <c r="F6" s="9" t="inlineStr">
        <is>
          <t>Perímetre (m)
= 2 × (llarg + ample)</t>
        </is>
      </c>
      <c r="G6" s="9" t="inlineStr">
        <is>
          <t>Portes (m)
amplada total</t>
        </is>
      </c>
      <c r="H6" s="9" t="inlineStr">
        <is>
          <t>Sòcol net (m)
= perímetre − portes</t>
        </is>
      </c>
      <c r="I6" s="9" t="inlineStr">
        <is>
          <t>Parets a pintar (m²)
= perímetre × alçada</t>
        </is>
      </c>
      <c r="J6" s="9" t="inlineStr">
        <is>
          <t>Sostre (m²)
= superfície</t>
        </is>
      </c>
    </row>
    <row r="7">
      <c r="A7" s="4" t="n"/>
      <c r="B7" s="4" t="n"/>
      <c r="C7" s="28" t="n"/>
      <c r="D7" s="28" t="n"/>
      <c r="E7" s="15" t="n"/>
      <c r="F7" s="15" t="n"/>
      <c r="G7" s="28" t="n"/>
      <c r="H7" s="15" t="n"/>
      <c r="I7" s="15" t="n"/>
      <c r="J7" s="15" t="n"/>
    </row>
    <row r="8">
      <c r="A8" s="4" t="n"/>
      <c r="B8" s="4" t="n"/>
      <c r="C8" s="28" t="n"/>
      <c r="D8" s="28" t="n"/>
      <c r="E8" s="15" t="n"/>
      <c r="F8" s="15" t="n"/>
      <c r="G8" s="28" t="n"/>
      <c r="H8" s="15" t="n"/>
      <c r="I8" s="15" t="n"/>
      <c r="J8" s="15" t="n"/>
    </row>
    <row r="9">
      <c r="A9" s="4" t="n"/>
      <c r="B9" s="4" t="n"/>
      <c r="C9" s="28" t="n"/>
      <c r="D9" s="28" t="n"/>
      <c r="E9" s="15" t="n"/>
      <c r="F9" s="15" t="n"/>
      <c r="G9" s="28" t="n"/>
      <c r="H9" s="15" t="n"/>
      <c r="I9" s="15" t="n"/>
      <c r="J9" s="15" t="n"/>
    </row>
    <row r="10">
      <c r="A10" s="4" t="n"/>
      <c r="B10" s="4" t="n"/>
      <c r="C10" s="28" t="n"/>
      <c r="D10" s="28" t="n"/>
      <c r="E10" s="15" t="n"/>
      <c r="F10" s="15" t="n"/>
      <c r="G10" s="28" t="n"/>
      <c r="H10" s="15" t="n"/>
      <c r="I10" s="15" t="n"/>
      <c r="J10" s="15" t="n"/>
    </row>
    <row r="11">
      <c r="A11" s="4" t="n"/>
      <c r="B11" s="4" t="n"/>
      <c r="C11" s="28" t="n"/>
      <c r="D11" s="28" t="n"/>
      <c r="E11" s="15" t="n"/>
      <c r="F11" s="15" t="n"/>
      <c r="G11" s="28" t="n"/>
      <c r="H11" s="15" t="n"/>
      <c r="I11" s="15" t="n"/>
      <c r="J11" s="15" t="n"/>
    </row>
    <row r="12">
      <c r="A12" s="4" t="n"/>
      <c r="B12" s="4" t="n"/>
      <c r="C12" s="28" t="n"/>
      <c r="D12" s="28" t="n"/>
      <c r="E12" s="15" t="n"/>
      <c r="F12" s="15" t="n"/>
      <c r="G12" s="28" t="n"/>
      <c r="H12" s="15" t="n"/>
      <c r="I12" s="15" t="n"/>
      <c r="J12" s="15" t="n"/>
    </row>
    <row r="13">
      <c r="A13" s="4" t="n"/>
      <c r="B13" s="4" t="n"/>
      <c r="C13" s="28" t="n"/>
      <c r="D13" s="28" t="n"/>
      <c r="E13" s="15" t="n"/>
      <c r="F13" s="15" t="n"/>
      <c r="G13" s="28" t="n"/>
      <c r="H13" s="15" t="n"/>
      <c r="I13" s="15" t="n"/>
      <c r="J13" s="15" t="n"/>
    </row>
    <row r="14">
      <c r="A14" s="4" t="n"/>
      <c r="B14" s="4" t="n"/>
      <c r="C14" s="28" t="n"/>
      <c r="D14" s="28" t="n"/>
      <c r="E14" s="15" t="n"/>
      <c r="F14" s="15" t="n"/>
      <c r="G14" s="28" t="n"/>
      <c r="H14" s="15" t="n"/>
      <c r="I14" s="15" t="n"/>
      <c r="J14" s="15" t="n"/>
    </row>
    <row r="15">
      <c r="A15" s="4" t="n"/>
      <c r="B15" s="4" t="n"/>
      <c r="C15" s="28" t="n"/>
      <c r="D15" s="28" t="n"/>
      <c r="E15" s="15" t="n"/>
      <c r="F15" s="15" t="n"/>
      <c r="G15" s="28" t="n"/>
      <c r="H15" s="15" t="n"/>
      <c r="I15" s="15" t="n"/>
      <c r="J15" s="15" t="n"/>
    </row>
    <row r="16">
      <c r="A16" s="4" t="n"/>
      <c r="B16" s="4" t="n"/>
      <c r="C16" s="28" t="n"/>
      <c r="D16" s="28" t="n"/>
      <c r="E16" s="15" t="n"/>
      <c r="F16" s="15" t="n"/>
      <c r="G16" s="28" t="n"/>
      <c r="H16" s="15" t="n"/>
      <c r="I16" s="15" t="n"/>
      <c r="J16" s="15" t="n"/>
    </row>
    <row r="17">
      <c r="A17" s="10" t="inlineStr">
        <is>
          <t>Total</t>
        </is>
      </c>
      <c r="B17" s="10" t="n"/>
      <c r="C17" s="10" t="n"/>
      <c r="D17" s="10" t="n"/>
      <c r="E17" s="8" t="n"/>
      <c r="F17" s="8" t="n"/>
      <c r="G17" s="8" t="n"/>
      <c r="H17" s="8" t="n"/>
      <c r="I17" s="8" t="n"/>
      <c r="J17" s="8" t="n"/>
    </row>
    <row r="19">
      <c r="A19" s="27" t="inlineStr">
        <is>
          <t>2 · Quantitats per al pressupost (les enllaçaràs des de la pestanya Pressupost)</t>
        </is>
      </c>
    </row>
    <row r="20">
      <c r="A20" s="9" t="inlineStr">
        <is>
          <t>Què</t>
        </is>
      </c>
      <c r="B20" s="7" t="n"/>
      <c r="C20" s="5" t="n"/>
      <c r="D20" s="9" t="inlineStr">
        <is>
          <t>Dada</t>
        </is>
      </c>
      <c r="E20" s="9" t="inlineStr">
        <is>
          <t>Quantitat</t>
        </is>
      </c>
      <c r="F20" s="9" t="inlineStr">
        <is>
          <t>Ut.</t>
        </is>
      </c>
      <c r="G20" s="9" t="inlineStr">
        <is>
          <t>D'on surt</t>
        </is>
      </c>
      <c r="H20" s="9" t="inlineStr">
        <is>
          <t>Com es calcula</t>
        </is>
      </c>
      <c r="I20" s="7" t="n"/>
      <c r="J20" s="5" t="n"/>
    </row>
    <row r="21">
      <c r="A21" s="13" t="inlineStr">
        <is>
          <t>Superfície útil de la casa</t>
        </is>
      </c>
      <c r="B21" s="7" t="n"/>
      <c r="C21" s="5" t="n"/>
      <c r="D21" s="29" t="inlineStr">
        <is>
          <t>—</t>
        </is>
      </c>
      <c r="E21" s="8" t="n"/>
      <c r="F21" s="14" t="inlineStr">
        <is>
          <t>m²</t>
        </is>
      </c>
      <c r="G21" s="14" t="inlineStr">
        <is>
          <t>E1</t>
        </is>
      </c>
      <c r="H21" s="30" t="inlineStr">
        <is>
          <t>el total de la columna Superfície</t>
        </is>
      </c>
      <c r="I21" s="7" t="n"/>
      <c r="J21" s="5" t="n"/>
    </row>
    <row r="22">
      <c r="A22" s="13" t="inlineStr">
        <is>
          <t>Gres a bany i cuina (PAV-01)</t>
        </is>
      </c>
      <c r="B22" s="7" t="n"/>
      <c r="C22" s="5" t="n"/>
      <c r="D22" s="29" t="inlineStr">
        <is>
          <t>—</t>
        </is>
      </c>
      <c r="E22" s="8" t="n"/>
      <c r="F22" s="14" t="inlineStr">
        <is>
          <t>m²</t>
        </is>
      </c>
      <c r="G22" s="14" t="inlineStr">
        <is>
          <t>E1</t>
        </is>
      </c>
      <c r="H22" s="30" t="inlineStr">
        <is>
          <t>suma les superfícies de les estances amb gres</t>
        </is>
      </c>
      <c r="I22" s="7" t="n"/>
      <c r="J22" s="5" t="n"/>
    </row>
    <row r="23">
      <c r="A23" s="13" t="inlineStr">
        <is>
          <t>Parquet a la resta (PAV-02)</t>
        </is>
      </c>
      <c r="B23" s="7" t="n"/>
      <c r="C23" s="5" t="n"/>
      <c r="D23" s="29" t="inlineStr">
        <is>
          <t>—</t>
        </is>
      </c>
      <c r="E23" s="8" t="n"/>
      <c r="F23" s="14" t="inlineStr">
        <is>
          <t>m²</t>
        </is>
      </c>
      <c r="G23" s="14" t="inlineStr">
        <is>
          <t>E1</t>
        </is>
      </c>
      <c r="H23" s="30" t="inlineStr">
        <is>
          <t>suma les superfícies de les estances amb parquet</t>
        </is>
      </c>
      <c r="I23" s="7" t="n"/>
      <c r="J23" s="5" t="n"/>
    </row>
    <row r="24">
      <c r="A24" s="13" t="inlineStr">
        <is>
          <t>Pintura de parets i sostres (PIN-01)</t>
        </is>
      </c>
      <c r="B24" s="7" t="n"/>
      <c r="C24" s="5" t="n"/>
      <c r="D24" s="29" t="inlineStr">
        <is>
          <t>—</t>
        </is>
      </c>
      <c r="E24" s="8" t="n"/>
      <c r="F24" s="14" t="inlineStr">
        <is>
          <t>m²</t>
        </is>
      </c>
      <c r="G24" s="14" t="inlineStr">
        <is>
          <t>E1</t>
        </is>
      </c>
      <c r="H24" s="30" t="inlineStr">
        <is>
          <t>parets + sostres (sense descomptar obertures)</t>
        </is>
      </c>
      <c r="I24" s="7" t="n"/>
      <c r="J24" s="5" t="n"/>
    </row>
    <row r="25">
      <c r="A25" s="13" t="inlineStr">
        <is>
          <t>Sòcol de les estances amb parquet (SOC-01)</t>
        </is>
      </c>
      <c r="B25" s="7" t="n"/>
      <c r="C25" s="5" t="n"/>
      <c r="D25" s="29" t="inlineStr">
        <is>
          <t>—</t>
        </is>
      </c>
      <c r="E25" s="8" t="n"/>
      <c r="F25" s="14" t="inlineStr">
        <is>
          <t>m</t>
        </is>
      </c>
      <c r="G25" s="14" t="inlineStr">
        <is>
          <t>E1</t>
        </is>
      </c>
      <c r="H25" s="30" t="inlineStr">
        <is>
          <t>suma el sòcol net de les estances amb parquet</t>
        </is>
      </c>
      <c r="I25" s="7" t="n"/>
      <c r="J25" s="5" t="n"/>
    </row>
    <row r="26">
      <c r="A26" s="13" t="inlineStr">
        <is>
          <t>Envans interiors nous (ENV-01)</t>
        </is>
      </c>
      <c r="B26" s="7" t="n"/>
      <c r="C26" s="5" t="n"/>
      <c r="D26" s="28" t="n"/>
      <c r="E26" s="8" t="n"/>
      <c r="F26" s="14" t="inlineStr">
        <is>
          <t>m²</t>
        </is>
      </c>
      <c r="G26" s="14" t="inlineStr">
        <is>
          <t>maqueta</t>
        </is>
      </c>
      <c r="H26" s="30" t="inlineStr">
        <is>
          <t>longitud dels envans × alçada</t>
        </is>
      </c>
      <c r="I26" s="7" t="n"/>
      <c r="J26" s="5" t="n"/>
    </row>
    <row r="27">
      <c r="A27" s="13" t="inlineStr">
        <is>
          <t>Envà antic que s'enderroca (DES-01)</t>
        </is>
      </c>
      <c r="B27" s="7" t="n"/>
      <c r="C27" s="5" t="n"/>
      <c r="D27" s="28" t="n"/>
      <c r="E27" s="8" t="n"/>
      <c r="F27" s="14" t="inlineStr">
        <is>
          <t>m³</t>
        </is>
      </c>
      <c r="G27" s="14" t="inlineStr">
        <is>
          <t>plànol</t>
        </is>
      </c>
      <c r="H27" s="30" t="inlineStr">
        <is>
          <t>longitud × alçada × gruix</t>
        </is>
      </c>
      <c r="I27" s="7" t="n"/>
      <c r="J27" s="5" t="n"/>
    </row>
    <row r="28">
      <c r="A28" s="13" t="inlineStr">
        <is>
          <t>Portes interiors de pas (ENV-02)</t>
        </is>
      </c>
      <c r="B28" s="7" t="n"/>
      <c r="C28" s="5" t="n"/>
      <c r="D28" s="28" t="n"/>
      <c r="E28" s="8" t="n"/>
      <c r="F28" s="14" t="inlineStr">
        <is>
          <t>u</t>
        </is>
      </c>
      <c r="G28" s="14" t="inlineStr">
        <is>
          <t>E1</t>
        </is>
      </c>
      <c r="H28" s="30" t="inlineStr">
        <is>
          <t>recompte de portes</t>
        </is>
      </c>
      <c r="I28" s="7" t="n"/>
      <c r="J28" s="5" t="n"/>
    </row>
    <row r="29">
      <c r="A29" s="13" t="inlineStr">
        <is>
          <t>Taulell de cuina (EQU-01)</t>
        </is>
      </c>
      <c r="B29" s="7" t="n"/>
      <c r="C29" s="5" t="n"/>
      <c r="D29" s="28" t="n"/>
      <c r="E29" s="8" t="n"/>
      <c r="F29" s="14" t="inlineStr">
        <is>
          <t>m</t>
        </is>
      </c>
      <c r="G29" s="14" t="inlineStr">
        <is>
          <t>maqueta</t>
        </is>
      </c>
      <c r="H29" s="30" t="inlineStr">
        <is>
          <t>metres de taulell mesurats a la maqueta</t>
        </is>
      </c>
      <c r="I29" s="7" t="n"/>
      <c r="J29" s="5" t="n"/>
    </row>
    <row r="30">
      <c r="A30" s="13" t="inlineStr">
        <is>
          <t>Punts de llum C1 (ELE-01)</t>
        </is>
      </c>
      <c r="B30" s="7" t="n"/>
      <c r="C30" s="5" t="n"/>
      <c r="D30" s="28" t="n"/>
      <c r="E30" s="8" t="n"/>
      <c r="F30" s="14" t="inlineStr">
        <is>
          <t>u</t>
        </is>
      </c>
      <c r="G30" s="14" t="inlineStr">
        <is>
          <t>E2</t>
        </is>
      </c>
      <c r="H30" s="30" t="inlineStr">
        <is>
          <t>recompte de l'E2</t>
        </is>
      </c>
      <c r="I30" s="7" t="n"/>
      <c r="J30" s="5" t="n"/>
    </row>
    <row r="31">
      <c r="A31" s="13" t="inlineStr">
        <is>
          <t>Preses de corrent C2/C5 (ELE-02)</t>
        </is>
      </c>
      <c r="B31" s="7" t="n"/>
      <c r="C31" s="5" t="n"/>
      <c r="D31" s="28" t="n"/>
      <c r="E31" s="8" t="n"/>
      <c r="F31" s="14" t="inlineStr">
        <is>
          <t>u</t>
        </is>
      </c>
      <c r="G31" s="14" t="inlineStr">
        <is>
          <t>E2</t>
        </is>
      </c>
      <c r="H31" s="30" t="inlineStr">
        <is>
          <t>recompte de l'E2</t>
        </is>
      </c>
      <c r="I31" s="7" t="n"/>
      <c r="J31" s="5" t="n"/>
    </row>
    <row r="32">
      <c r="A32" s="13" t="inlineStr">
        <is>
          <t>Preses de potència C3/C4 (ELE-03)</t>
        </is>
      </c>
      <c r="B32" s="7" t="n"/>
      <c r="C32" s="5" t="n"/>
      <c r="D32" s="28" t="n"/>
      <c r="E32" s="8" t="n"/>
      <c r="F32" s="14" t="inlineStr">
        <is>
          <t>u</t>
        </is>
      </c>
      <c r="G32" s="14" t="inlineStr">
        <is>
          <t>E2</t>
        </is>
      </c>
      <c r="H32" s="30" t="inlineStr">
        <is>
          <t>recompte de l'E2</t>
        </is>
      </c>
      <c r="I32" s="7" t="n"/>
      <c r="J32" s="5" t="n"/>
    </row>
    <row r="33">
      <c r="A33" s="13" t="inlineStr">
        <is>
          <t>Quadre general CGMP (ELE-04)</t>
        </is>
      </c>
      <c r="B33" s="7" t="n"/>
      <c r="C33" s="5" t="n"/>
      <c r="D33" s="28" t="n"/>
      <c r="E33" s="8" t="n"/>
      <c r="F33" s="14" t="inlineStr">
        <is>
          <t>u</t>
        </is>
      </c>
      <c r="G33" s="14" t="inlineStr">
        <is>
          <t>E2</t>
        </is>
      </c>
      <c r="H33" s="30" t="inlineStr">
        <is>
          <t>1 per habitatge</t>
        </is>
      </c>
      <c r="I33" s="7" t="n"/>
      <c r="J33" s="5" t="n"/>
    </row>
    <row r="34">
      <c r="A34" s="13" t="inlineStr">
        <is>
          <t>Punts d'aigua (AIG-01)</t>
        </is>
      </c>
      <c r="B34" s="7" t="n"/>
      <c r="C34" s="5" t="n"/>
      <c r="D34" s="28" t="n"/>
      <c r="E34" s="8" t="n"/>
      <c r="F34" s="14" t="inlineStr">
        <is>
          <t>u</t>
        </is>
      </c>
      <c r="G34" s="14" t="inlineStr">
        <is>
          <t>E3</t>
        </is>
      </c>
      <c r="H34" s="30" t="inlineStr">
        <is>
          <t>recompte de l'E3</t>
        </is>
      </c>
      <c r="I34" s="7" t="n"/>
      <c r="J34" s="5" t="n"/>
    </row>
    <row r="35">
      <c r="A35" s="13" t="inlineStr">
        <is>
          <t>Termo elèctric (AIG-02)</t>
        </is>
      </c>
      <c r="B35" s="7" t="n"/>
      <c r="C35" s="5" t="n"/>
      <c r="D35" s="28" t="n"/>
      <c r="E35" s="8" t="n"/>
      <c r="F35" s="14" t="inlineStr">
        <is>
          <t>u</t>
        </is>
      </c>
      <c r="G35" s="14" t="inlineStr">
        <is>
          <t>E3</t>
        </is>
      </c>
      <c r="H35" s="30" t="inlineStr">
        <is>
          <t>1 per habitatge</t>
        </is>
      </c>
      <c r="I35" s="7" t="n"/>
      <c r="J35" s="5" t="n"/>
    </row>
    <row r="37">
      <c r="A37" s="2" t="inlineStr">
        <is>
          <t>Gres o parquet: tria-ho a la columna Paviment. Si a la teva casa no s'enderroca cap envà, deixa DES-01 a 0 i no el posis al pressupost (llavors tindràs 5 capítols).</t>
        </is>
      </c>
    </row>
  </sheetData>
  <mergeCells count="34">
    <mergeCell ref="A25:C25"/>
    <mergeCell ref="A27:C27"/>
    <mergeCell ref="A21:C21"/>
    <mergeCell ref="A26:C26"/>
    <mergeCell ref="H32:J32"/>
    <mergeCell ref="A33:C33"/>
    <mergeCell ref="H22:J22"/>
    <mergeCell ref="A23:C23"/>
    <mergeCell ref="H28:J28"/>
    <mergeCell ref="A32:C32"/>
    <mergeCell ref="A22:C22"/>
    <mergeCell ref="H27:J27"/>
    <mergeCell ref="A29:C29"/>
    <mergeCell ref="A35:C35"/>
    <mergeCell ref="A3:B3"/>
    <mergeCell ref="A20:C20"/>
    <mergeCell ref="A28:C28"/>
    <mergeCell ref="H33:J33"/>
    <mergeCell ref="H24:J24"/>
    <mergeCell ref="A31:C31"/>
    <mergeCell ref="H23:J23"/>
    <mergeCell ref="H30:J30"/>
    <mergeCell ref="A30:C30"/>
    <mergeCell ref="H35:J35"/>
    <mergeCell ref="A34:C34"/>
    <mergeCell ref="H26:J26"/>
    <mergeCell ref="D3:E3"/>
    <mergeCell ref="A24:C24"/>
    <mergeCell ref="H29:J29"/>
    <mergeCell ref="H20:J20"/>
    <mergeCell ref="H31:J31"/>
    <mergeCell ref="H34:J34"/>
    <mergeCell ref="H25:J25"/>
    <mergeCell ref="H21:J21"/>
  </mergeCells>
  <dataValidations count="1">
    <dataValidation sqref="B7:B16" showDropDown="0" showInputMessage="0" showErrorMessage="0" allowBlank="1" type="list">
      <formula1>"gres,parquet"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2" customWidth="1" min="2" max="2"/>
    <col width="6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A1" s="1" t="inlineStr">
        <is>
          <t>E4 · Catàleg de preus unitaris per variant (€, sense IVA)</t>
        </is>
      </c>
    </row>
    <row r="2">
      <c r="A2" s="2" t="inlineStr">
        <is>
          <t>Material i mà d'obra inclosos. Fes servir només la columna de la teva variant. No modifiquis aquesta pestanya.</t>
        </is>
      </c>
    </row>
    <row r="4">
      <c r="A4" s="9" t="inlineStr">
        <is>
          <t>Codi</t>
        </is>
      </c>
      <c r="B4" s="9" t="inlineStr">
        <is>
          <t>Partida</t>
        </is>
      </c>
      <c r="C4" s="9" t="inlineStr">
        <is>
          <t>Ut.</t>
        </is>
      </c>
      <c r="D4" s="9" t="inlineStr">
        <is>
          <t>V1</t>
        </is>
      </c>
      <c r="E4" s="9" t="inlineStr">
        <is>
          <t>V2</t>
        </is>
      </c>
      <c r="F4" s="9" t="inlineStr">
        <is>
          <t>V3</t>
        </is>
      </c>
      <c r="G4" s="9" t="inlineStr">
        <is>
          <t>V4</t>
        </is>
      </c>
      <c r="H4" s="9" t="inlineStr">
        <is>
          <t>V5</t>
        </is>
      </c>
      <c r="I4" s="9" t="inlineStr">
        <is>
          <t>V6</t>
        </is>
      </c>
    </row>
    <row r="5">
      <c r="A5" s="3" t="inlineStr">
        <is>
          <t>DES-01</t>
        </is>
      </c>
      <c r="B5" s="13" t="inlineStr">
        <is>
          <t>Desenrunament d'envans antics i transport de runa</t>
        </is>
      </c>
      <c r="C5" s="14" t="inlineStr">
        <is>
          <t>m³</t>
        </is>
      </c>
      <c r="D5" s="21" t="n">
        <v>84</v>
      </c>
      <c r="E5" s="21" t="n">
        <v>85.5</v>
      </c>
      <c r="F5" s="21" t="n">
        <v>83</v>
      </c>
      <c r="G5" s="21" t="n">
        <v>73.5</v>
      </c>
      <c r="H5" s="21" t="n">
        <v>74.5</v>
      </c>
      <c r="I5" s="21" t="n">
        <v>78.5</v>
      </c>
    </row>
    <row r="6">
      <c r="A6" s="3" t="inlineStr">
        <is>
          <t>ENV-01</t>
        </is>
      </c>
      <c r="B6" s="13" t="inlineStr">
        <is>
          <t>Envà interior nou de 10 cm amb placa de guix</t>
        </is>
      </c>
      <c r="C6" s="14" t="inlineStr">
        <is>
          <t>m²</t>
        </is>
      </c>
      <c r="D6" s="21" t="n">
        <v>85</v>
      </c>
      <c r="E6" s="21" t="n">
        <v>87.5</v>
      </c>
      <c r="F6" s="21" t="n">
        <v>86</v>
      </c>
      <c r="G6" s="21" t="n">
        <v>92</v>
      </c>
      <c r="H6" s="21" t="n">
        <v>85</v>
      </c>
      <c r="I6" s="21" t="n">
        <v>89</v>
      </c>
    </row>
    <row r="7">
      <c r="A7" s="3" t="inlineStr">
        <is>
          <t>ENV-02</t>
        </is>
      </c>
      <c r="B7" s="13" t="inlineStr">
        <is>
          <t>Porta interior de pas de 80 cm amb marc</t>
        </is>
      </c>
      <c r="C7" s="14" t="inlineStr">
        <is>
          <t>u</t>
        </is>
      </c>
      <c r="D7" s="21" t="n">
        <v>497</v>
      </c>
      <c r="E7" s="21" t="n">
        <v>423</v>
      </c>
      <c r="F7" s="21" t="n">
        <v>464.5</v>
      </c>
      <c r="G7" s="21" t="n">
        <v>428</v>
      </c>
      <c r="H7" s="21" t="n">
        <v>455.5</v>
      </c>
      <c r="I7" s="21" t="n">
        <v>441.5</v>
      </c>
    </row>
    <row r="8">
      <c r="A8" s="3" t="inlineStr">
        <is>
          <t>PAV-01</t>
        </is>
      </c>
      <c r="B8" s="13" t="inlineStr">
        <is>
          <t>Gres porcellànic a bany i cuina (material i col·locació)</t>
        </is>
      </c>
      <c r="C8" s="14" t="inlineStr">
        <is>
          <t>m²</t>
        </is>
      </c>
      <c r="D8" s="21" t="n">
        <v>77</v>
      </c>
      <c r="E8" s="21" t="n">
        <v>82</v>
      </c>
      <c r="F8" s="21" t="n">
        <v>72</v>
      </c>
      <c r="G8" s="21" t="n">
        <v>82</v>
      </c>
      <c r="H8" s="21" t="n">
        <v>82</v>
      </c>
      <c r="I8" s="21" t="n">
        <v>76.5</v>
      </c>
    </row>
    <row r="9">
      <c r="A9" s="3" t="inlineStr">
        <is>
          <t>PAV-02</t>
        </is>
      </c>
      <c r="B9" s="13" t="inlineStr">
        <is>
          <t>Parquet laminat AC4 a habitacions i saló</t>
        </is>
      </c>
      <c r="C9" s="14" t="inlineStr">
        <is>
          <t>m²</t>
        </is>
      </c>
      <c r="D9" s="21" t="n">
        <v>45</v>
      </c>
      <c r="E9" s="21" t="n">
        <v>50.5</v>
      </c>
      <c r="F9" s="21" t="n">
        <v>52.5</v>
      </c>
      <c r="G9" s="21" t="n">
        <v>45.5</v>
      </c>
      <c r="H9" s="21" t="n">
        <v>47.5</v>
      </c>
      <c r="I9" s="21" t="n">
        <v>52</v>
      </c>
    </row>
    <row r="10">
      <c r="A10" s="3" t="inlineStr">
        <is>
          <t>PIN-01</t>
        </is>
      </c>
      <c r="B10" s="13" t="inlineStr">
        <is>
          <t>Pintura plàstica llisa, dues mans, parets i sostres</t>
        </is>
      </c>
      <c r="C10" s="14" t="inlineStr">
        <is>
          <t>m²</t>
        </is>
      </c>
      <c r="D10" s="21" t="n">
        <v>15.5</v>
      </c>
      <c r="E10" s="21" t="n">
        <v>15.5</v>
      </c>
      <c r="F10" s="21" t="n">
        <v>16.5</v>
      </c>
      <c r="G10" s="21" t="n">
        <v>16.5</v>
      </c>
      <c r="H10" s="21" t="n">
        <v>15.5</v>
      </c>
      <c r="I10" s="21" t="n">
        <v>15.5</v>
      </c>
    </row>
    <row r="11">
      <c r="A11" s="3" t="inlineStr">
        <is>
          <t>SOC-01</t>
        </is>
      </c>
      <c r="B11" s="13" t="inlineStr">
        <is>
          <t>Sòcol ceràmic o laminat</t>
        </is>
      </c>
      <c r="C11" s="14" t="inlineStr">
        <is>
          <t>m</t>
        </is>
      </c>
      <c r="D11" s="21" t="n">
        <v>12.5</v>
      </c>
      <c r="E11" s="21" t="n">
        <v>12</v>
      </c>
      <c r="F11" s="21" t="n">
        <v>14</v>
      </c>
      <c r="G11" s="21" t="n">
        <v>12</v>
      </c>
      <c r="H11" s="21" t="n">
        <v>13</v>
      </c>
      <c r="I11" s="21" t="n">
        <v>12</v>
      </c>
    </row>
    <row r="12">
      <c r="A12" s="3" t="inlineStr">
        <is>
          <t>ELE-01</t>
        </is>
      </c>
      <c r="B12" s="13" t="inlineStr">
        <is>
          <t>Punt de llum C1 amb mecanisme</t>
        </is>
      </c>
      <c r="C12" s="14" t="inlineStr">
        <is>
          <t>u</t>
        </is>
      </c>
      <c r="D12" s="21" t="n">
        <v>115</v>
      </c>
      <c r="E12" s="21" t="n">
        <v>130</v>
      </c>
      <c r="F12" s="21" t="n">
        <v>119</v>
      </c>
      <c r="G12" s="21" t="n">
        <v>122.5</v>
      </c>
      <c r="H12" s="21" t="n">
        <v>117.5</v>
      </c>
      <c r="I12" s="21" t="n">
        <v>131</v>
      </c>
    </row>
    <row r="13">
      <c r="A13" s="3" t="inlineStr">
        <is>
          <t>ELE-02</t>
        </is>
      </c>
      <c r="B13" s="13" t="inlineStr">
        <is>
          <t>Presa de corrent C2/C5, 16 A, 2P+T</t>
        </is>
      </c>
      <c r="C13" s="14" t="inlineStr">
        <is>
          <t>u</t>
        </is>
      </c>
      <c r="D13" s="21" t="n">
        <v>108</v>
      </c>
      <c r="E13" s="21" t="n">
        <v>105</v>
      </c>
      <c r="F13" s="21" t="n">
        <v>95</v>
      </c>
      <c r="G13" s="21" t="n">
        <v>94</v>
      </c>
      <c r="H13" s="21" t="n">
        <v>102</v>
      </c>
      <c r="I13" s="21" t="n">
        <v>99</v>
      </c>
    </row>
    <row r="14">
      <c r="A14" s="3" t="inlineStr">
        <is>
          <t>ELE-03</t>
        </is>
      </c>
      <c r="B14" s="13" t="inlineStr">
        <is>
          <t>Presa de potència C3/C4 (forn, rentadora, termo)</t>
        </is>
      </c>
      <c r="C14" s="14" t="inlineStr">
        <is>
          <t>u</t>
        </is>
      </c>
      <c r="D14" s="21" t="n">
        <v>170</v>
      </c>
      <c r="E14" s="21" t="n">
        <v>152</v>
      </c>
      <c r="F14" s="21" t="n">
        <v>170</v>
      </c>
      <c r="G14" s="21" t="n">
        <v>157</v>
      </c>
      <c r="H14" s="21" t="n">
        <v>153.5</v>
      </c>
      <c r="I14" s="21" t="n">
        <v>158.5</v>
      </c>
    </row>
    <row r="15">
      <c r="A15" s="3" t="inlineStr">
        <is>
          <t>ELE-04</t>
        </is>
      </c>
      <c r="B15" s="13" t="inlineStr">
        <is>
          <t>Quadre general CGMP complet (IGA, ID 30 mA, 5 PIA)</t>
        </is>
      </c>
      <c r="C15" s="14" t="inlineStr">
        <is>
          <t>u</t>
        </is>
      </c>
      <c r="D15" s="21" t="n">
        <v>902.5</v>
      </c>
      <c r="E15" s="21" t="n">
        <v>1007</v>
      </c>
      <c r="F15" s="21" t="n">
        <v>931</v>
      </c>
      <c r="G15" s="21" t="n">
        <v>883.5</v>
      </c>
      <c r="H15" s="21" t="n">
        <v>988</v>
      </c>
      <c r="I15" s="21" t="n">
        <v>921.5</v>
      </c>
    </row>
    <row r="16">
      <c r="A16" s="3" t="inlineStr">
        <is>
          <t>AIG-01</t>
        </is>
      </c>
      <c r="B16" s="13" t="inlineStr">
        <is>
          <t>Punt d'aigua AFS o AFS+ACS en PEX</t>
        </is>
      </c>
      <c r="C16" s="14" t="inlineStr">
        <is>
          <t>u</t>
        </is>
      </c>
      <c r="D16" s="21" t="n">
        <v>276</v>
      </c>
      <c r="E16" s="21" t="n">
        <v>318</v>
      </c>
      <c r="F16" s="21" t="n">
        <v>321</v>
      </c>
      <c r="G16" s="21" t="n">
        <v>324</v>
      </c>
      <c r="H16" s="21" t="n">
        <v>303</v>
      </c>
      <c r="I16" s="21" t="n">
        <v>303</v>
      </c>
    </row>
    <row r="17">
      <c r="A17" s="3" t="inlineStr">
        <is>
          <t>AIG-02</t>
        </is>
      </c>
      <c r="B17" s="13" t="inlineStr">
        <is>
          <t>Termo elèctric de 80 l instal·lat</t>
        </is>
      </c>
      <c r="C17" s="14" t="inlineStr">
        <is>
          <t>u</t>
        </is>
      </c>
      <c r="D17" s="21" t="n">
        <v>669.5</v>
      </c>
      <c r="E17" s="21" t="n">
        <v>632.5</v>
      </c>
      <c r="F17" s="21" t="n">
        <v>614</v>
      </c>
      <c r="G17" s="21" t="n">
        <v>607.5</v>
      </c>
      <c r="H17" s="21" t="n">
        <v>626</v>
      </c>
      <c r="I17" s="21" t="n">
        <v>607.5</v>
      </c>
    </row>
    <row r="18">
      <c r="A18" s="3" t="inlineStr">
        <is>
          <t>EQU-01</t>
        </is>
      </c>
      <c r="B18" s="13" t="inlineStr">
        <is>
          <t>Moble de cuina amb aigüera i aixeta</t>
        </is>
      </c>
      <c r="C18" s="14" t="inlineStr">
        <is>
          <t>m</t>
        </is>
      </c>
      <c r="D18" s="21" t="n">
        <v>1113</v>
      </c>
      <c r="E18" s="21" t="n">
        <v>1113</v>
      </c>
      <c r="F18" s="21" t="n">
        <v>1039.5</v>
      </c>
      <c r="G18" s="21" t="n">
        <v>966</v>
      </c>
      <c r="H18" s="21" t="n">
        <v>1029</v>
      </c>
      <c r="I18" s="21" t="n">
        <v>1081.5</v>
      </c>
    </row>
    <row r="19">
      <c r="A19" s="3" t="inlineStr">
        <is>
          <t>EQU-02</t>
        </is>
      </c>
      <c r="B19" s="13" t="inlineStr">
        <is>
          <t>Conjunt de bany: vàter, rentamans i dutxa</t>
        </is>
      </c>
      <c r="C19" s="14" t="inlineStr">
        <is>
          <t>u</t>
        </is>
      </c>
      <c r="D19" s="21" t="n">
        <v>3307.5</v>
      </c>
      <c r="E19" s="21" t="n">
        <v>2961</v>
      </c>
      <c r="F19" s="21" t="n">
        <v>2929.5</v>
      </c>
      <c r="G19" s="21" t="n">
        <v>2992.5</v>
      </c>
      <c r="H19" s="21" t="n">
        <v>3055.5</v>
      </c>
      <c r="I19" s="21" t="n">
        <v>3307.5</v>
      </c>
    </row>
    <row r="20">
      <c r="A20" s="10" t="inlineStr">
        <is>
          <t>IVA</t>
        </is>
      </c>
      <c r="B20" s="10" t="inlineStr">
        <is>
          <t>Tipus d'IVA de la variant</t>
        </is>
      </c>
      <c r="C20" s="31" t="inlineStr">
        <is>
          <t>%</t>
        </is>
      </c>
      <c r="D20" s="32" t="n">
        <v>0.21</v>
      </c>
      <c r="E20" s="32" t="n">
        <v>0.21</v>
      </c>
      <c r="F20" s="32" t="n">
        <v>0.21</v>
      </c>
      <c r="G20" s="32" t="n">
        <v>0.1</v>
      </c>
      <c r="H20" s="32" t="n">
        <v>0.1</v>
      </c>
      <c r="I20" s="32" t="n">
        <v>0.1</v>
      </c>
    </row>
    <row r="22">
      <c r="A22" s="2" t="inlineStr">
        <is>
          <t>Preus de la fitxa d'encàrrec de cada variant. IVA: 21 % (V1-V3) i 10 % (V4-V6).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2026-10-25T05:30:32Z</dcterms:created>
  <dcterms:modified xmlns:dcterms="http://purl.org/dc/terms/" xmlns:xsi="http://www.w3.org/2001/XMLSchema-instance" xsi:type="dcterms:W3CDTF">2026-10-25T05:30:32Z</dcterms:modified>
</cp:coreProperties>
</file>